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13_ncr:1_{5EEDB06D-074A-4B68-9F80-A33E232873E7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Normativ 20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E23" i="2"/>
  <c r="E3" i="2"/>
  <c r="E7" i="2"/>
  <c r="E11" i="2"/>
  <c r="F24" i="2"/>
  <c r="F12" i="2"/>
  <c r="R31" i="2"/>
  <c r="Q31" i="2"/>
  <c r="L28" i="2"/>
  <c r="S21" i="2" l="1"/>
  <c r="S17" i="2"/>
  <c r="S13" i="2"/>
  <c r="S9" i="2"/>
  <c r="S5" i="2"/>
  <c r="S31" i="2" l="1"/>
  <c r="E19" i="2" l="1"/>
  <c r="E15" i="2"/>
  <c r="E12" i="2"/>
  <c r="I12" i="2" s="1"/>
  <c r="E4" i="2"/>
  <c r="J24" i="2" l="1"/>
  <c r="J23" i="2"/>
  <c r="J25" i="2" l="1"/>
  <c r="J20" i="2" l="1"/>
  <c r="J19" i="2"/>
  <c r="J16" i="2"/>
  <c r="J15" i="2"/>
  <c r="J12" i="2"/>
  <c r="J11" i="2"/>
  <c r="J8" i="2"/>
  <c r="J7" i="2"/>
  <c r="J4" i="2"/>
  <c r="J3" i="2"/>
  <c r="F13" i="2"/>
  <c r="F5" i="2"/>
  <c r="I33" i="2"/>
  <c r="D3" i="2" s="1"/>
  <c r="I34" i="2"/>
  <c r="D16" i="2" s="1"/>
  <c r="J17" i="2" l="1"/>
  <c r="D24" i="2"/>
  <c r="H24" i="2" s="1"/>
  <c r="H23" i="2"/>
  <c r="J13" i="2"/>
  <c r="J9" i="2"/>
  <c r="D11" i="2"/>
  <c r="H11" i="2" s="1"/>
  <c r="D19" i="2"/>
  <c r="H19" i="2" s="1"/>
  <c r="D4" i="2"/>
  <c r="H4" i="2" s="1"/>
  <c r="D7" i="2"/>
  <c r="H7" i="2" s="1"/>
  <c r="D15" i="2"/>
  <c r="H15" i="2" s="1"/>
  <c r="J5" i="2"/>
  <c r="D12" i="2"/>
  <c r="H12" i="2" s="1"/>
  <c r="D20" i="2"/>
  <c r="H20" i="2" s="1"/>
  <c r="D8" i="2"/>
  <c r="H8" i="2" s="1"/>
  <c r="H16" i="2"/>
  <c r="J21" i="2"/>
  <c r="J28" i="2" l="1"/>
  <c r="H3" i="2"/>
  <c r="H5" i="2" s="1"/>
  <c r="G3" i="2"/>
  <c r="H25" i="2"/>
  <c r="G24" i="2"/>
  <c r="I24" i="2"/>
  <c r="H21" i="2"/>
  <c r="H13" i="2"/>
  <c r="H17" i="2"/>
  <c r="H9" i="2"/>
  <c r="H28" i="2" l="1"/>
  <c r="K24" i="2"/>
  <c r="I23" i="2"/>
  <c r="G23" i="2"/>
  <c r="G20" i="2"/>
  <c r="G16" i="2"/>
  <c r="I16" i="2"/>
  <c r="K16" i="2" s="1"/>
  <c r="I25" i="2" l="1"/>
  <c r="K23" i="2"/>
  <c r="I20" i="2"/>
  <c r="K20" i="2" s="1"/>
  <c r="I15" i="2"/>
  <c r="K15" i="2" s="1"/>
  <c r="G15" i="2"/>
  <c r="I19" i="2"/>
  <c r="G4" i="2"/>
  <c r="I4" i="2"/>
  <c r="K4" i="2" s="1"/>
  <c r="I3" i="2"/>
  <c r="K3" i="2" s="1"/>
  <c r="I17" i="2" l="1"/>
  <c r="K17" i="2" s="1"/>
  <c r="M17" i="2" s="1"/>
  <c r="N17" i="2" s="1"/>
  <c r="K25" i="2"/>
  <c r="M25" i="2" s="1"/>
  <c r="G19" i="2"/>
  <c r="I5" i="2"/>
  <c r="K5" i="2" s="1"/>
  <c r="M5" i="2" s="1"/>
  <c r="K19" i="2"/>
  <c r="I21" i="2"/>
  <c r="K21" i="2" s="1"/>
  <c r="M21" i="2" s="1"/>
  <c r="N21" i="2" s="1"/>
  <c r="I7" i="2"/>
  <c r="G7" i="2"/>
  <c r="I8" i="2"/>
  <c r="K8" i="2" s="1"/>
  <c r="G8" i="2"/>
  <c r="N5" i="2" l="1"/>
  <c r="K7" i="2"/>
  <c r="I9" i="2"/>
  <c r="K9" i="2" s="1"/>
  <c r="M9" i="2" s="1"/>
  <c r="N9" i="2" s="1"/>
  <c r="K12" i="2"/>
  <c r="G12" i="2"/>
  <c r="I11" i="2"/>
  <c r="K11" i="2" l="1"/>
  <c r="I13" i="2"/>
  <c r="G11" i="2"/>
  <c r="K13" i="2" l="1"/>
  <c r="K28" i="2" s="1"/>
  <c r="I28" i="2"/>
  <c r="M13" i="2"/>
  <c r="N13" i="2" s="1"/>
  <c r="M28" i="2" l="1"/>
</calcChain>
</file>

<file path=xl/sharedStrings.xml><?xml version="1.0" encoding="utf-8"?>
<sst xmlns="http://schemas.openxmlformats.org/spreadsheetml/2006/main" count="60" uniqueCount="31">
  <si>
    <t>soutěž</t>
  </si>
  <si>
    <t>počet kol</t>
  </si>
  <si>
    <t>OON</t>
  </si>
  <si>
    <t>celkem</t>
  </si>
  <si>
    <t>CELKEM</t>
  </si>
  <si>
    <t>ONIV</t>
  </si>
  <si>
    <t>Kolo</t>
  </si>
  <si>
    <t>OK</t>
  </si>
  <si>
    <t>KK</t>
  </si>
  <si>
    <t>porota (tajemník, garant…)</t>
  </si>
  <si>
    <t>Počet členů</t>
  </si>
  <si>
    <t>Počet hodin</t>
  </si>
  <si>
    <t>Celkem za kolo</t>
  </si>
  <si>
    <t>Nájmy</t>
  </si>
  <si>
    <t>Částka na kolo</t>
  </si>
  <si>
    <t>UK</t>
  </si>
  <si>
    <t>Celkem</t>
  </si>
  <si>
    <t>Hodinová taxa</t>
  </si>
  <si>
    <t xml:space="preserve">Pronájem </t>
  </si>
  <si>
    <t>CELKEM OK + KK</t>
  </si>
  <si>
    <t>Částka na všechna OO + KK</t>
  </si>
  <si>
    <t>Celkem 
OK + KK + UK</t>
  </si>
  <si>
    <t>Návrh</t>
  </si>
  <si>
    <t>Grant</t>
  </si>
  <si>
    <t>Rozdíl</t>
  </si>
  <si>
    <t>Zpěv</t>
  </si>
  <si>
    <t>Bicí</t>
  </si>
  <si>
    <t>Dechy</t>
  </si>
  <si>
    <t>Cimbál+dudy</t>
  </si>
  <si>
    <t>Smyčce-Orch.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</si>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</sst>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2AF62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0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0" borderId="1" xfId="0" applyFont="1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1" xfId="0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164" fontId="1" fillId="0" borderId="6" xfId="1" applyNumberFormat="1" applyFont="1" applyBorder="1"/>
    <xf numFmtId="164" fontId="1" fillId="0" borderId="7" xfId="1" applyNumberFormat="1" applyFont="1" applyBorder="1"/>
    <xf numFmtId="164" fontId="1" fillId="0" borderId="8" xfId="1" applyNumberFormat="1" applyFont="1" applyBorder="1"/>
    <xf numFmtId="164" fontId="0" fillId="2" borderId="6" xfId="1" applyNumberFormat="1" applyFont="1" applyFill="1" applyBorder="1"/>
    <xf numFmtId="164" fontId="0" fillId="2" borderId="7" xfId="1" applyNumberFormat="1" applyFont="1" applyFill="1" applyBorder="1"/>
    <xf numFmtId="164" fontId="0" fillId="2" borderId="8" xfId="1" applyNumberFormat="1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2" xfId="0" applyFill="1" applyBorder="1"/>
    <xf numFmtId="0" fontId="0" fillId="3" borderId="0" xfId="0" applyFill="1" applyBorder="1"/>
    <xf numFmtId="0" fontId="0" fillId="0" borderId="6" xfId="0" applyBorder="1"/>
    <xf numFmtId="0" fontId="0" fillId="0" borderId="7" xfId="0" applyBorder="1"/>
    <xf numFmtId="0" fontId="0" fillId="3" borderId="7" xfId="0" applyFill="1" applyBorder="1"/>
    <xf numFmtId="164" fontId="0" fillId="0" borderId="8" xfId="1" applyNumberFormat="1" applyFont="1" applyBorder="1"/>
    <xf numFmtId="164" fontId="0" fillId="3" borderId="3" xfId="1" applyNumberFormat="1" applyFont="1" applyFill="1" applyBorder="1"/>
    <xf numFmtId="164" fontId="0" fillId="3" borderId="8" xfId="1" applyNumberFormat="1" applyFont="1" applyFill="1" applyBorder="1"/>
    <xf numFmtId="0" fontId="0" fillId="4" borderId="2" xfId="0" applyFill="1" applyBorder="1"/>
    <xf numFmtId="164" fontId="0" fillId="3" borderId="0" xfId="1" applyNumberFormat="1" applyFont="1" applyFill="1" applyBorder="1"/>
    <xf numFmtId="164" fontId="0" fillId="3" borderId="7" xfId="1" applyNumberFormat="1" applyFont="1" applyFill="1" applyBorder="1"/>
    <xf numFmtId="0" fontId="0" fillId="4" borderId="2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164" fontId="1" fillId="0" borderId="7" xfId="0" applyNumberFormat="1" applyFont="1" applyBorder="1"/>
    <xf numFmtId="164" fontId="0" fillId="5" borderId="2" xfId="1" applyNumberFormat="1" applyFont="1" applyFill="1" applyBorder="1"/>
    <xf numFmtId="164" fontId="0" fillId="6" borderId="0" xfId="1" applyNumberFormat="1" applyFont="1" applyFill="1" applyBorder="1"/>
    <xf numFmtId="164" fontId="1" fillId="0" borderId="7" xfId="1" applyNumberFormat="1" applyFont="1" applyFill="1" applyBorder="1"/>
    <xf numFmtId="164" fontId="0" fillId="0" borderId="0" xfId="1" applyNumberFormat="1" applyFont="1" applyFill="1" applyBorder="1"/>
    <xf numFmtId="164" fontId="1" fillId="0" borderId="0" xfId="1" applyNumberFormat="1" applyFont="1" applyBorder="1"/>
    <xf numFmtId="0" fontId="0" fillId="2" borderId="12" xfId="0" applyFill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164" fontId="1" fillId="0" borderId="14" xfId="1" applyNumberFormat="1" applyFont="1" applyBorder="1"/>
    <xf numFmtId="164" fontId="0" fillId="0" borderId="13" xfId="1" applyNumberFormat="1" applyFont="1" applyFill="1" applyBorder="1"/>
    <xf numFmtId="164" fontId="0" fillId="0" borderId="14" xfId="1" applyNumberFormat="1" applyFont="1" applyBorder="1"/>
    <xf numFmtId="164" fontId="0" fillId="0" borderId="12" xfId="1" applyNumberFormat="1" applyFont="1" applyFill="1" applyBorder="1"/>
    <xf numFmtId="164" fontId="0" fillId="3" borderId="14" xfId="1" applyNumberFormat="1" applyFont="1" applyFill="1" applyBorder="1"/>
    <xf numFmtId="0" fontId="1" fillId="0" borderId="0" xfId="0" applyFont="1" applyBorder="1"/>
    <xf numFmtId="164" fontId="1" fillId="0" borderId="4" xfId="1" applyNumberFormat="1" applyFont="1" applyBorder="1"/>
    <xf numFmtId="164" fontId="1" fillId="0" borderId="5" xfId="1" applyNumberFormat="1" applyFont="1" applyBorder="1"/>
    <xf numFmtId="164" fontId="1" fillId="0" borderId="0" xfId="1" applyNumberFormat="1" applyFont="1" applyFill="1" applyBorder="1"/>
    <xf numFmtId="164" fontId="1" fillId="0" borderId="13" xfId="1" applyNumberFormat="1" applyFont="1" applyBorder="1"/>
    <xf numFmtId="164" fontId="0" fillId="0" borderId="0" xfId="0" applyNumberFormat="1"/>
    <xf numFmtId="0" fontId="3" fillId="0" borderId="0" xfId="0" applyFont="1"/>
    <xf numFmtId="0" fontId="1" fillId="0" borderId="0" xfId="0" applyFont="1"/>
    <xf numFmtId="164" fontId="4" fillId="0" borderId="13" xfId="1" applyNumberFormat="1" applyFont="1" applyBorder="1"/>
    <xf numFmtId="164" fontId="5" fillId="3" borderId="14" xfId="1" applyNumberFormat="1" applyFont="1" applyFill="1" applyBorder="1"/>
    <xf numFmtId="0" fontId="0" fillId="7" borderId="15" xfId="0" applyFill="1" applyBorder="1"/>
    <xf numFmtId="0" fontId="5" fillId="0" borderId="0" xfId="0" applyFont="1"/>
    <xf numFmtId="164" fontId="5" fillId="0" borderId="0" xfId="0" applyNumberFormat="1" applyFont="1"/>
    <xf numFmtId="0" fontId="5" fillId="0" borderId="12" xfId="0" applyFont="1" applyBorder="1"/>
    <xf numFmtId="0" fontId="5" fillId="0" borderId="13" xfId="0" applyFont="1" applyBorder="1"/>
    <xf numFmtId="164" fontId="5" fillId="8" borderId="0" xfId="0" applyNumberFormat="1" applyFont="1" applyFill="1"/>
    <xf numFmtId="0" fontId="3" fillId="7" borderId="15" xfId="0" applyFont="1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2AF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abSelected="1" topLeftCell="A13" zoomScale="120" zoomScaleNormal="120" workbookViewId="0">
      <selection activeCell="O10" sqref="O10"/>
    </sheetView>
  </sheetViews>
  <sheetFormatPr defaultRowHeight="15" x14ac:dyDescent="0.25"/>
  <cols>
    <col min="1" max="1" width="12.5703125" customWidth="1"/>
    <col min="2" max="2" width="13.7109375" customWidth="1"/>
    <col min="3" max="3" width="9.85546875" customWidth="1"/>
    <col min="4" max="4" width="12.7109375" bestFit="1" customWidth="1"/>
    <col min="5" max="5" width="12.5703125" customWidth="1"/>
    <col min="6" max="7" width="13.28515625" customWidth="1"/>
    <col min="8" max="8" width="14.140625" customWidth="1"/>
    <col min="9" max="9" width="13.7109375" customWidth="1"/>
    <col min="10" max="10" width="14" bestFit="1" customWidth="1"/>
    <col min="11" max="11" width="15.42578125" bestFit="1" customWidth="1"/>
    <col min="12" max="12" width="14" bestFit="1" customWidth="1"/>
    <col min="13" max="13" width="15.42578125" bestFit="1" customWidth="1"/>
    <col min="14" max="14" width="19.28515625" style="67" customWidth="1"/>
    <col min="15" max="15" width="11.85546875" bestFit="1" customWidth="1"/>
    <col min="17" max="17" width="12" customWidth="1"/>
    <col min="18" max="18" width="12.85546875" style="62" customWidth="1"/>
  </cols>
  <sheetData>
    <row r="1" spans="1:19" ht="15.75" customHeight="1" thickBot="1" x14ac:dyDescent="0.3">
      <c r="D1" s="73" t="s">
        <v>14</v>
      </c>
      <c r="E1" s="74"/>
      <c r="F1" s="74"/>
      <c r="G1" s="75"/>
      <c r="H1" s="73" t="s">
        <v>20</v>
      </c>
      <c r="I1" s="74"/>
      <c r="J1" s="74"/>
      <c r="K1" s="75"/>
      <c r="L1" s="76" t="s">
        <v>15</v>
      </c>
      <c r="M1" s="78" t="s">
        <v>21</v>
      </c>
      <c r="Q1" s="66" t="s">
        <v>22</v>
      </c>
      <c r="R1" s="72" t="s">
        <v>23</v>
      </c>
      <c r="S1" s="66" t="s">
        <v>24</v>
      </c>
    </row>
    <row r="2" spans="1:19" ht="15.75" thickBot="1" x14ac:dyDescent="0.3">
      <c r="A2" s="2" t="s">
        <v>0</v>
      </c>
      <c r="B2" s="2" t="s">
        <v>6</v>
      </c>
      <c r="C2" s="2" t="s">
        <v>1</v>
      </c>
      <c r="D2" s="10" t="s">
        <v>2</v>
      </c>
      <c r="E2" s="11" t="s">
        <v>5</v>
      </c>
      <c r="F2" s="12" t="s">
        <v>13</v>
      </c>
      <c r="G2" s="11" t="s">
        <v>16</v>
      </c>
      <c r="H2" s="26" t="s">
        <v>2</v>
      </c>
      <c r="I2" s="27" t="s">
        <v>5</v>
      </c>
      <c r="J2" s="28" t="s">
        <v>13</v>
      </c>
      <c r="K2" s="48" t="s">
        <v>19</v>
      </c>
      <c r="L2" s="77"/>
      <c r="M2" s="79"/>
      <c r="Q2" s="66"/>
      <c r="R2" s="72"/>
      <c r="S2" s="66"/>
    </row>
    <row r="3" spans="1:19" x14ac:dyDescent="0.25">
      <c r="A3" s="3" t="s">
        <v>25</v>
      </c>
      <c r="B3" s="3" t="s">
        <v>7</v>
      </c>
      <c r="C3" s="29">
        <v>1</v>
      </c>
      <c r="D3" s="14">
        <f>$I$33</f>
        <v>3000</v>
      </c>
      <c r="E3" s="15">
        <f>$I$36</f>
        <v>3103</v>
      </c>
      <c r="F3" s="16">
        <v>0</v>
      </c>
      <c r="G3" s="43">
        <f>D3+E3+F3</f>
        <v>6103</v>
      </c>
      <c r="H3" s="14">
        <f>D3*C3</f>
        <v>3000</v>
      </c>
      <c r="I3" s="15">
        <f>E3*C3</f>
        <v>3103</v>
      </c>
      <c r="J3" s="16">
        <f>F3*C3</f>
        <v>0</v>
      </c>
      <c r="K3" s="49">
        <f>SUM(H3:J3)</f>
        <v>6103</v>
      </c>
      <c r="L3" s="54"/>
      <c r="M3" s="49"/>
      <c r="Q3" s="66"/>
      <c r="R3" s="72"/>
      <c r="S3" s="66"/>
    </row>
    <row r="4" spans="1:19" x14ac:dyDescent="0.25">
      <c r="A4" s="5">
        <v>37</v>
      </c>
      <c r="B4" s="9" t="s">
        <v>8</v>
      </c>
      <c r="C4" s="30">
        <v>1</v>
      </c>
      <c r="D4" s="17">
        <f>$I$34</f>
        <v>12000</v>
      </c>
      <c r="E4" s="18">
        <f>$I$37</f>
        <v>13644</v>
      </c>
      <c r="F4" s="19">
        <v>0</v>
      </c>
      <c r="G4" s="44">
        <f t="shared" ref="G4:G24" si="0">D4+E4+F4</f>
        <v>25644</v>
      </c>
      <c r="H4" s="17">
        <f>D4*C4</f>
        <v>12000</v>
      </c>
      <c r="I4" s="18">
        <f>E4*C4</f>
        <v>13644</v>
      </c>
      <c r="J4" s="19">
        <f>F4*C4</f>
        <v>0</v>
      </c>
      <c r="K4" s="50">
        <f t="shared" ref="K4:K21" si="1">SUM(H4:J4)</f>
        <v>25644</v>
      </c>
      <c r="L4" s="64">
        <v>0</v>
      </c>
      <c r="M4" s="50"/>
      <c r="Q4" s="66"/>
      <c r="R4" s="72"/>
      <c r="S4" s="66"/>
    </row>
    <row r="5" spans="1:19" ht="15.75" thickBot="1" x14ac:dyDescent="0.3">
      <c r="A5" s="7"/>
      <c r="B5" s="7" t="s">
        <v>3</v>
      </c>
      <c r="C5" s="8"/>
      <c r="D5" s="20"/>
      <c r="E5" s="21"/>
      <c r="F5" s="22">
        <f>F3+F4</f>
        <v>0</v>
      </c>
      <c r="G5" s="45"/>
      <c r="H5" s="20">
        <f>H3+H4</f>
        <v>15000</v>
      </c>
      <c r="I5" s="42">
        <f>SUM(I3:I4)</f>
        <v>16747</v>
      </c>
      <c r="J5" s="22">
        <f>J3+J4</f>
        <v>0</v>
      </c>
      <c r="K5" s="51">
        <f t="shared" si="1"/>
        <v>31747</v>
      </c>
      <c r="L5" s="65">
        <v>0</v>
      </c>
      <c r="M5" s="53">
        <f>K5+L5</f>
        <v>31747</v>
      </c>
      <c r="N5" s="71">
        <f>M5-R5</f>
        <v>31747</v>
      </c>
      <c r="Q5" s="66">
        <v>0</v>
      </c>
      <c r="R5" s="72">
        <v>0</v>
      </c>
      <c r="S5" s="66">
        <f>Q5-R5</f>
        <v>0</v>
      </c>
    </row>
    <row r="6" spans="1:19" ht="15.75" thickBot="1" x14ac:dyDescent="0.3">
      <c r="D6" s="17"/>
      <c r="E6" s="18"/>
      <c r="F6" s="19"/>
      <c r="G6" s="46"/>
      <c r="H6" s="17"/>
      <c r="I6" s="21"/>
      <c r="J6" s="19"/>
      <c r="K6" s="52"/>
      <c r="L6" s="50"/>
      <c r="M6" s="50"/>
      <c r="N6" s="68"/>
      <c r="Q6" s="66"/>
      <c r="R6" s="72"/>
      <c r="S6" s="66"/>
    </row>
    <row r="7" spans="1:19" x14ac:dyDescent="0.25">
      <c r="A7" s="3" t="s">
        <v>26</v>
      </c>
      <c r="B7" s="3" t="s">
        <v>7</v>
      </c>
      <c r="C7" s="29">
        <v>1</v>
      </c>
      <c r="D7" s="14">
        <f>$I$33</f>
        <v>3000</v>
      </c>
      <c r="E7" s="15">
        <f>$I$36</f>
        <v>3103</v>
      </c>
      <c r="F7" s="16">
        <v>0</v>
      </c>
      <c r="G7" s="43">
        <f t="shared" si="0"/>
        <v>6103</v>
      </c>
      <c r="H7" s="14">
        <f>D7*C7</f>
        <v>3000</v>
      </c>
      <c r="I7" s="15">
        <f>E7*C7</f>
        <v>3103</v>
      </c>
      <c r="J7" s="16">
        <f>F7*C7</f>
        <v>0</v>
      </c>
      <c r="K7" s="49">
        <f t="shared" si="1"/>
        <v>6103</v>
      </c>
      <c r="L7" s="54"/>
      <c r="M7" s="49"/>
      <c r="N7" s="68"/>
      <c r="Q7" s="66"/>
      <c r="R7" s="72"/>
      <c r="S7" s="66"/>
    </row>
    <row r="8" spans="1:19" x14ac:dyDescent="0.25">
      <c r="A8" s="5">
        <v>38</v>
      </c>
      <c r="B8" s="9" t="s">
        <v>8</v>
      </c>
      <c r="C8" s="30">
        <v>1</v>
      </c>
      <c r="D8" s="17">
        <f>$I$34</f>
        <v>12000</v>
      </c>
      <c r="E8" s="18">
        <v>11000</v>
      </c>
      <c r="F8" s="19">
        <v>0</v>
      </c>
      <c r="G8" s="44">
        <f t="shared" si="0"/>
        <v>23000</v>
      </c>
      <c r="H8" s="17">
        <f>D8*C8</f>
        <v>12000</v>
      </c>
      <c r="I8" s="18">
        <f>E8*C8</f>
        <v>11000</v>
      </c>
      <c r="J8" s="19">
        <f>F8*C8</f>
        <v>0</v>
      </c>
      <c r="K8" s="50">
        <f t="shared" si="1"/>
        <v>23000</v>
      </c>
      <c r="L8" s="64">
        <v>0</v>
      </c>
      <c r="M8" s="50"/>
      <c r="N8" s="68"/>
      <c r="Q8" s="66"/>
      <c r="R8" s="72"/>
      <c r="S8" s="66"/>
    </row>
    <row r="9" spans="1:19" ht="15.75" thickBot="1" x14ac:dyDescent="0.3">
      <c r="A9" s="7"/>
      <c r="B9" s="7" t="s">
        <v>3</v>
      </c>
      <c r="C9" s="8"/>
      <c r="D9" s="20"/>
      <c r="E9" s="21"/>
      <c r="F9" s="22"/>
      <c r="G9" s="45"/>
      <c r="H9" s="20">
        <f>H7+H8</f>
        <v>15000</v>
      </c>
      <c r="I9" s="42">
        <f>SUM(I7:I8)</f>
        <v>14103</v>
      </c>
      <c r="J9" s="22">
        <f>J7+J8</f>
        <v>0</v>
      </c>
      <c r="K9" s="51">
        <f t="shared" si="1"/>
        <v>29103</v>
      </c>
      <c r="L9" s="55">
        <v>0</v>
      </c>
      <c r="M9" s="53">
        <f t="shared" ref="M9:M25" si="2">K9+L9</f>
        <v>29103</v>
      </c>
      <c r="N9" s="71">
        <f>M9-R9</f>
        <v>29103</v>
      </c>
      <c r="Q9" s="66">
        <v>0</v>
      </c>
      <c r="R9" s="72">
        <v>0</v>
      </c>
      <c r="S9" s="66">
        <f t="shared" ref="S9:S21" si="3">Q9-R9</f>
        <v>0</v>
      </c>
    </row>
    <row r="10" spans="1:19" ht="15.75" thickBot="1" x14ac:dyDescent="0.3">
      <c r="D10" s="17"/>
      <c r="E10" s="18"/>
      <c r="F10" s="19"/>
      <c r="G10" s="46"/>
      <c r="H10" s="17"/>
      <c r="I10" s="21"/>
      <c r="J10" s="19"/>
      <c r="K10" s="52"/>
      <c r="L10" s="50"/>
      <c r="M10" s="50"/>
      <c r="N10" s="68"/>
      <c r="Q10" s="66"/>
      <c r="R10" s="72"/>
      <c r="S10" s="66"/>
    </row>
    <row r="11" spans="1:19" x14ac:dyDescent="0.25">
      <c r="A11" s="3" t="s">
        <v>29</v>
      </c>
      <c r="B11" s="3" t="s">
        <v>7</v>
      </c>
      <c r="C11" s="29">
        <v>1</v>
      </c>
      <c r="D11" s="14">
        <f>$I$33</f>
        <v>3000</v>
      </c>
      <c r="E11" s="15">
        <f>$I$36</f>
        <v>3103</v>
      </c>
      <c r="F11" s="16">
        <v>0</v>
      </c>
      <c r="G11" s="43">
        <f t="shared" si="0"/>
        <v>6103</v>
      </c>
      <c r="H11" s="14">
        <f>D11*C11</f>
        <v>3000</v>
      </c>
      <c r="I11" s="15">
        <f>E11*C11</f>
        <v>3103</v>
      </c>
      <c r="J11" s="16">
        <f>F11*C11</f>
        <v>0</v>
      </c>
      <c r="K11" s="49">
        <f t="shared" si="1"/>
        <v>6103</v>
      </c>
      <c r="L11" s="54"/>
      <c r="M11" s="49"/>
      <c r="N11" s="68"/>
      <c r="Q11" s="66"/>
      <c r="R11" s="72"/>
      <c r="S11" s="66"/>
    </row>
    <row r="12" spans="1:19" x14ac:dyDescent="0.25">
      <c r="A12" s="5">
        <v>41</v>
      </c>
      <c r="B12" s="9" t="s">
        <v>8</v>
      </c>
      <c r="C12" s="30">
        <v>1</v>
      </c>
      <c r="D12" s="17">
        <f>$I$34</f>
        <v>12000</v>
      </c>
      <c r="E12" s="18">
        <f>$I$37</f>
        <v>13644</v>
      </c>
      <c r="F12" s="19">
        <f>$E$37</f>
        <v>10000</v>
      </c>
      <c r="G12" s="44">
        <f t="shared" si="0"/>
        <v>35644</v>
      </c>
      <c r="H12" s="17">
        <f>D12*C12</f>
        <v>12000</v>
      </c>
      <c r="I12" s="18">
        <f>E12*C12</f>
        <v>13644</v>
      </c>
      <c r="J12" s="19">
        <f>F12*C12</f>
        <v>10000</v>
      </c>
      <c r="K12" s="50">
        <f t="shared" si="1"/>
        <v>35644</v>
      </c>
      <c r="L12" s="64">
        <v>0</v>
      </c>
      <c r="M12" s="50"/>
      <c r="N12" s="68"/>
      <c r="Q12" s="66"/>
      <c r="R12" s="72"/>
      <c r="S12" s="66"/>
    </row>
    <row r="13" spans="1:19" ht="15.75" thickBot="1" x14ac:dyDescent="0.3">
      <c r="A13" s="7"/>
      <c r="B13" s="7" t="s">
        <v>3</v>
      </c>
      <c r="C13" s="8"/>
      <c r="D13" s="20"/>
      <c r="E13" s="21"/>
      <c r="F13" s="22">
        <f>F11+F12</f>
        <v>10000</v>
      </c>
      <c r="G13" s="45"/>
      <c r="H13" s="20">
        <f>H11+H12</f>
        <v>15000</v>
      </c>
      <c r="I13" s="42">
        <f>SUM(I11:I12)</f>
        <v>16747</v>
      </c>
      <c r="J13" s="22">
        <f>J11+J12</f>
        <v>10000</v>
      </c>
      <c r="K13" s="51">
        <f t="shared" si="1"/>
        <v>41747</v>
      </c>
      <c r="L13" s="55">
        <v>0</v>
      </c>
      <c r="M13" s="53">
        <f t="shared" si="2"/>
        <v>41747</v>
      </c>
      <c r="N13" s="71">
        <f>M13-R13</f>
        <v>41747</v>
      </c>
      <c r="Q13" s="66">
        <v>0</v>
      </c>
      <c r="R13" s="72">
        <v>0</v>
      </c>
      <c r="S13" s="66">
        <f t="shared" si="3"/>
        <v>0</v>
      </c>
    </row>
    <row r="14" spans="1:19" ht="15.75" thickBot="1" x14ac:dyDescent="0.3">
      <c r="D14" s="17"/>
      <c r="E14" s="18"/>
      <c r="F14" s="19"/>
      <c r="G14" s="46"/>
      <c r="H14" s="17"/>
      <c r="I14" s="21"/>
      <c r="J14" s="19"/>
      <c r="K14" s="52"/>
      <c r="L14" s="50"/>
      <c r="M14" s="50"/>
      <c r="N14" s="68"/>
      <c r="Q14" s="66"/>
      <c r="R14" s="72"/>
      <c r="S14" s="66"/>
    </row>
    <row r="15" spans="1:19" x14ac:dyDescent="0.25">
      <c r="A15" s="3" t="s">
        <v>27</v>
      </c>
      <c r="B15" s="3" t="s">
        <v>7</v>
      </c>
      <c r="C15" s="29">
        <v>1</v>
      </c>
      <c r="D15" s="14">
        <f>$I$33</f>
        <v>3000</v>
      </c>
      <c r="E15" s="15">
        <f>$I$36</f>
        <v>3103</v>
      </c>
      <c r="F15" s="16">
        <v>0</v>
      </c>
      <c r="G15" s="43">
        <f t="shared" si="0"/>
        <v>6103</v>
      </c>
      <c r="H15" s="14">
        <f>D15*C15</f>
        <v>3000</v>
      </c>
      <c r="I15" s="15">
        <f>E15*C15</f>
        <v>3103</v>
      </c>
      <c r="J15" s="16">
        <f>F15*C15</f>
        <v>0</v>
      </c>
      <c r="K15" s="49">
        <f t="shared" si="1"/>
        <v>6103</v>
      </c>
      <c r="L15" s="54"/>
      <c r="M15" s="49"/>
      <c r="N15" s="68"/>
      <c r="Q15" s="66"/>
      <c r="R15" s="72"/>
      <c r="S15" s="66"/>
    </row>
    <row r="16" spans="1:19" x14ac:dyDescent="0.25">
      <c r="A16" s="5">
        <v>48</v>
      </c>
      <c r="B16" s="9" t="s">
        <v>8</v>
      </c>
      <c r="C16" s="30">
        <v>1</v>
      </c>
      <c r="D16" s="17">
        <f>$I$34</f>
        <v>12000</v>
      </c>
      <c r="E16" s="18">
        <v>8000</v>
      </c>
      <c r="F16" s="19">
        <v>0</v>
      </c>
      <c r="G16" s="44">
        <f t="shared" si="0"/>
        <v>20000</v>
      </c>
      <c r="H16" s="17">
        <f>D16*C16</f>
        <v>12000</v>
      </c>
      <c r="I16" s="18">
        <f>E16*C16</f>
        <v>8000</v>
      </c>
      <c r="J16" s="19">
        <f>F16*C16</f>
        <v>0</v>
      </c>
      <c r="K16" s="50">
        <f t="shared" si="1"/>
        <v>20000</v>
      </c>
      <c r="L16" s="64">
        <v>0</v>
      </c>
      <c r="M16" s="50"/>
      <c r="N16" s="68"/>
      <c r="Q16" s="66"/>
      <c r="R16" s="72"/>
      <c r="S16" s="66"/>
    </row>
    <row r="17" spans="1:19" ht="15.75" thickBot="1" x14ac:dyDescent="0.3">
      <c r="A17" s="7"/>
      <c r="B17" s="7" t="s">
        <v>3</v>
      </c>
      <c r="C17" s="8"/>
      <c r="D17" s="20"/>
      <c r="E17" s="21"/>
      <c r="F17" s="22"/>
      <c r="G17" s="45"/>
      <c r="H17" s="20">
        <f>H15+H16</f>
        <v>15000</v>
      </c>
      <c r="I17" s="42">
        <f>SUM(I15:I16)</f>
        <v>11103</v>
      </c>
      <c r="J17" s="22">
        <f>J15+J16</f>
        <v>0</v>
      </c>
      <c r="K17" s="51">
        <f t="shared" si="1"/>
        <v>26103</v>
      </c>
      <c r="L17" s="55">
        <v>0</v>
      </c>
      <c r="M17" s="53">
        <f t="shared" si="2"/>
        <v>26103</v>
      </c>
      <c r="N17" s="71">
        <f>M17-R17</f>
        <v>26103</v>
      </c>
      <c r="Q17" s="66">
        <v>0</v>
      </c>
      <c r="R17" s="72">
        <v>0</v>
      </c>
      <c r="S17" s="66">
        <f t="shared" si="3"/>
        <v>0</v>
      </c>
    </row>
    <row r="18" spans="1:19" ht="15.75" thickBot="1" x14ac:dyDescent="0.3">
      <c r="D18" s="17"/>
      <c r="E18" s="18"/>
      <c r="F18" s="19"/>
      <c r="G18" s="46"/>
      <c r="H18" s="17"/>
      <c r="I18" s="21"/>
      <c r="J18" s="19"/>
      <c r="K18" s="52"/>
      <c r="L18" s="50"/>
      <c r="M18" s="50"/>
      <c r="N18" s="68"/>
      <c r="Q18" s="66"/>
      <c r="R18" s="72"/>
      <c r="S18" s="66"/>
    </row>
    <row r="19" spans="1:19" x14ac:dyDescent="0.25">
      <c r="A19" s="3" t="s">
        <v>28</v>
      </c>
      <c r="B19" s="3" t="s">
        <v>7</v>
      </c>
      <c r="C19" s="29">
        <v>1</v>
      </c>
      <c r="D19" s="14">
        <f>$I$33</f>
        <v>3000</v>
      </c>
      <c r="E19" s="15">
        <f>$I$36</f>
        <v>3103</v>
      </c>
      <c r="F19" s="16">
        <v>0</v>
      </c>
      <c r="G19" s="43">
        <f t="shared" si="0"/>
        <v>6103</v>
      </c>
      <c r="H19" s="14">
        <f>D19*C19</f>
        <v>3000</v>
      </c>
      <c r="I19" s="15">
        <f>E19*C19</f>
        <v>3103</v>
      </c>
      <c r="J19" s="16">
        <f>F19*C19</f>
        <v>0</v>
      </c>
      <c r="K19" s="49">
        <f t="shared" si="1"/>
        <v>6103</v>
      </c>
      <c r="L19" s="54"/>
      <c r="M19" s="49"/>
      <c r="N19" s="68"/>
      <c r="Q19" s="66"/>
      <c r="R19" s="72"/>
      <c r="S19" s="66"/>
    </row>
    <row r="20" spans="1:19" x14ac:dyDescent="0.25">
      <c r="A20" s="5">
        <v>51</v>
      </c>
      <c r="B20" s="9" t="s">
        <v>8</v>
      </c>
      <c r="C20" s="30">
        <v>1</v>
      </c>
      <c r="D20" s="17">
        <f>$I$34</f>
        <v>12000</v>
      </c>
      <c r="E20" s="18">
        <v>12000</v>
      </c>
      <c r="F20" s="19">
        <v>0</v>
      </c>
      <c r="G20" s="44">
        <f t="shared" si="0"/>
        <v>24000</v>
      </c>
      <c r="H20" s="17">
        <f>D20*C20</f>
        <v>12000</v>
      </c>
      <c r="I20" s="18">
        <f>E20*C20</f>
        <v>12000</v>
      </c>
      <c r="J20" s="19">
        <f>F20*C20</f>
        <v>0</v>
      </c>
      <c r="K20" s="50">
        <f t="shared" si="1"/>
        <v>24000</v>
      </c>
      <c r="L20" s="64">
        <v>0</v>
      </c>
      <c r="M20" s="50"/>
      <c r="N20" s="68"/>
      <c r="Q20" s="66"/>
      <c r="R20" s="72"/>
      <c r="S20" s="66"/>
    </row>
    <row r="21" spans="1:19" ht="15.75" thickBot="1" x14ac:dyDescent="0.3">
      <c r="A21" s="7"/>
      <c r="B21" s="7" t="s">
        <v>3</v>
      </c>
      <c r="C21" s="8"/>
      <c r="D21" s="20"/>
      <c r="E21" s="21"/>
      <c r="F21" s="22"/>
      <c r="G21" s="45"/>
      <c r="H21" s="20">
        <f>H19+H20</f>
        <v>15000</v>
      </c>
      <c r="I21" s="42">
        <f>SUM(I19:I20)</f>
        <v>15103</v>
      </c>
      <c r="J21" s="22">
        <f>J19+J20</f>
        <v>0</v>
      </c>
      <c r="K21" s="51">
        <f t="shared" si="1"/>
        <v>30103</v>
      </c>
      <c r="L21" s="55">
        <v>0</v>
      </c>
      <c r="M21" s="53">
        <f t="shared" si="2"/>
        <v>30103</v>
      </c>
      <c r="N21" s="71">
        <f>M21-R21</f>
        <v>30103</v>
      </c>
      <c r="Q21" s="66">
        <v>0</v>
      </c>
      <c r="R21" s="72">
        <v>0</v>
      </c>
      <c r="S21" s="66">
        <f t="shared" si="3"/>
        <v>0</v>
      </c>
    </row>
    <row r="22" spans="1:19" ht="15.75" thickBot="1" x14ac:dyDescent="0.3">
      <c r="D22" s="17"/>
      <c r="E22" s="18"/>
      <c r="F22" s="19"/>
      <c r="G22" s="46"/>
      <c r="H22" s="17"/>
      <c r="I22" s="21"/>
      <c r="J22" s="19"/>
      <c r="K22" s="52"/>
      <c r="L22" s="50"/>
      <c r="M22" s="50"/>
      <c r="Q22" s="66"/>
      <c r="R22" s="72"/>
      <c r="S22" s="66"/>
    </row>
    <row r="23" spans="1:19" x14ac:dyDescent="0.25">
      <c r="A23" s="3" t="s">
        <v>30</v>
      </c>
      <c r="B23" s="3" t="s">
        <v>7</v>
      </c>
      <c r="C23" s="29">
        <v>1</v>
      </c>
      <c r="D23" s="14">
        <v>3000</v>
      </c>
      <c r="E23" s="15">
        <f>$I$36</f>
        <v>3103</v>
      </c>
      <c r="F23" s="19">
        <f>$E$36</f>
        <v>8000</v>
      </c>
      <c r="G23" s="43">
        <f t="shared" ref="G23" si="4">D23+E23+F23</f>
        <v>14103</v>
      </c>
      <c r="H23" s="14">
        <f>D23*C23</f>
        <v>3000</v>
      </c>
      <c r="I23" s="15">
        <f>E23*C23</f>
        <v>3103</v>
      </c>
      <c r="J23" s="16">
        <f>F23*C23</f>
        <v>8000</v>
      </c>
      <c r="K23" s="49">
        <f t="shared" ref="K23:K25" si="5">SUM(H23:J23)</f>
        <v>14103</v>
      </c>
      <c r="L23" s="54"/>
      <c r="M23" s="49"/>
      <c r="N23" s="69"/>
      <c r="O23" s="61"/>
      <c r="Q23" s="66"/>
      <c r="R23" s="72"/>
      <c r="S23" s="66"/>
    </row>
    <row r="24" spans="1:19" x14ac:dyDescent="0.25">
      <c r="A24" s="5"/>
      <c r="B24" s="9" t="s">
        <v>8</v>
      </c>
      <c r="C24" s="30">
        <v>1</v>
      </c>
      <c r="D24" s="17">
        <f>$I$34</f>
        <v>12000</v>
      </c>
      <c r="E24" s="18">
        <v>13000</v>
      </c>
      <c r="F24" s="19">
        <f>$E$38</f>
        <v>15000</v>
      </c>
      <c r="G24" s="44">
        <f t="shared" si="0"/>
        <v>40000</v>
      </c>
      <c r="H24" s="17">
        <f>D24*C24</f>
        <v>12000</v>
      </c>
      <c r="I24" s="18">
        <f>E24*C24</f>
        <v>13000</v>
      </c>
      <c r="J24" s="19">
        <f>F24*C24</f>
        <v>15000</v>
      </c>
      <c r="K24" s="50">
        <f t="shared" si="5"/>
        <v>40000</v>
      </c>
      <c r="L24" s="64">
        <v>0</v>
      </c>
      <c r="M24" s="50"/>
      <c r="N24" s="70"/>
      <c r="Q24" s="66"/>
      <c r="R24" s="72"/>
      <c r="S24" s="66"/>
    </row>
    <row r="25" spans="1:19" ht="15.75" thickBot="1" x14ac:dyDescent="0.3">
      <c r="A25" s="7"/>
      <c r="B25" s="7" t="s">
        <v>3</v>
      </c>
      <c r="C25" s="8"/>
      <c r="D25" s="20"/>
      <c r="E25" s="21"/>
      <c r="F25" s="22"/>
      <c r="G25" s="45"/>
      <c r="H25" s="20">
        <f>H23+H24</f>
        <v>15000</v>
      </c>
      <c r="I25" s="42">
        <f>SUM(I23:I24)</f>
        <v>16103</v>
      </c>
      <c r="J25" s="22">
        <f>J23+J24</f>
        <v>23000</v>
      </c>
      <c r="K25" s="51">
        <f t="shared" si="5"/>
        <v>54103</v>
      </c>
      <c r="L25" s="55">
        <v>0</v>
      </c>
      <c r="M25" s="53">
        <f t="shared" si="2"/>
        <v>54103</v>
      </c>
      <c r="N25" s="70"/>
      <c r="Q25" s="66"/>
      <c r="R25" s="72"/>
      <c r="S25" s="66"/>
    </row>
    <row r="26" spans="1:19" x14ac:dyDescent="0.25">
      <c r="A26" s="56"/>
      <c r="B26" s="56"/>
      <c r="C26" s="56"/>
      <c r="D26" s="57"/>
      <c r="E26" s="47"/>
      <c r="F26" s="58"/>
      <c r="G26" s="59"/>
      <c r="H26" s="57"/>
      <c r="I26" s="47"/>
      <c r="J26" s="58"/>
      <c r="K26" s="60"/>
      <c r="L26" s="52"/>
      <c r="M26" s="50"/>
      <c r="N26" s="70"/>
      <c r="Q26" s="66"/>
      <c r="R26" s="72"/>
      <c r="S26" s="66"/>
    </row>
    <row r="27" spans="1:19" x14ac:dyDescent="0.25">
      <c r="D27" s="17"/>
      <c r="E27" s="18"/>
      <c r="F27" s="19"/>
      <c r="G27" s="18"/>
      <c r="H27" s="17"/>
      <c r="I27" s="47"/>
      <c r="J27" s="19"/>
      <c r="K27" s="52"/>
      <c r="L27" s="50"/>
      <c r="M27" s="50"/>
      <c r="N27"/>
      <c r="Q27" s="66"/>
      <c r="R27" s="72"/>
      <c r="S27" s="66"/>
    </row>
    <row r="28" spans="1:19" ht="15.75" thickBot="1" x14ac:dyDescent="0.3">
      <c r="B28" s="1" t="s">
        <v>4</v>
      </c>
      <c r="C28" s="2"/>
      <c r="D28" s="23"/>
      <c r="E28" s="24"/>
      <c r="F28" s="25"/>
      <c r="G28" s="24"/>
      <c r="H28" s="23">
        <f>H5+H9+H13+H17+H21</f>
        <v>75000</v>
      </c>
      <c r="I28" s="23">
        <f t="shared" ref="I28:M28" si="6">I5+I9+I13+I17+I21</f>
        <v>73803</v>
      </c>
      <c r="J28" s="23">
        <f t="shared" si="6"/>
        <v>10000</v>
      </c>
      <c r="K28" s="23">
        <f t="shared" si="6"/>
        <v>158803</v>
      </c>
      <c r="L28" s="23">
        <f t="shared" si="6"/>
        <v>0</v>
      </c>
      <c r="M28" s="23">
        <f t="shared" si="6"/>
        <v>158803</v>
      </c>
      <c r="N28"/>
      <c r="Q28" s="66"/>
      <c r="R28" s="72"/>
      <c r="S28" s="66"/>
    </row>
    <row r="29" spans="1:19" x14ac:dyDescent="0.25">
      <c r="N29"/>
      <c r="Q29" s="66"/>
      <c r="R29" s="72"/>
      <c r="S29" s="66"/>
    </row>
    <row r="30" spans="1:19" x14ac:dyDescent="0.25">
      <c r="A30">
        <v>57</v>
      </c>
      <c r="Q30" s="66"/>
      <c r="R30" s="72"/>
      <c r="S30" s="66"/>
    </row>
    <row r="31" spans="1:19" ht="15.75" thickBot="1" x14ac:dyDescent="0.3">
      <c r="P31" t="s">
        <v>16</v>
      </c>
      <c r="Q31" s="66">
        <f>Q5+Q9+Q13+Q17+Q21</f>
        <v>0</v>
      </c>
      <c r="R31" s="66">
        <f t="shared" ref="R31:S31" si="7">R5+R9+R13+R17+R21</f>
        <v>0</v>
      </c>
      <c r="S31" s="66">
        <f t="shared" si="7"/>
        <v>0</v>
      </c>
    </row>
    <row r="32" spans="1:19" x14ac:dyDescent="0.25">
      <c r="B32" s="13"/>
      <c r="C32" s="4"/>
      <c r="D32" s="4"/>
      <c r="E32" s="37" t="s">
        <v>6</v>
      </c>
      <c r="F32" s="40" t="s">
        <v>10</v>
      </c>
      <c r="G32" s="40" t="s">
        <v>17</v>
      </c>
      <c r="H32" s="40" t="s">
        <v>11</v>
      </c>
      <c r="I32" s="41" t="s">
        <v>12</v>
      </c>
      <c r="K32" s="61"/>
    </row>
    <row r="33" spans="2:11" x14ac:dyDescent="0.25">
      <c r="B33" s="9" t="s">
        <v>2</v>
      </c>
      <c r="C33" s="6" t="s">
        <v>9</v>
      </c>
      <c r="D33" s="6"/>
      <c r="E33" s="6" t="s">
        <v>7</v>
      </c>
      <c r="F33" s="30">
        <v>3</v>
      </c>
      <c r="G33" s="38">
        <v>250</v>
      </c>
      <c r="H33" s="30">
        <v>4</v>
      </c>
      <c r="I33" s="19">
        <f>F33*G33*H33</f>
        <v>3000</v>
      </c>
      <c r="K33" s="61"/>
    </row>
    <row r="34" spans="2:11" ht="15.75" thickBot="1" x14ac:dyDescent="0.3">
      <c r="B34" s="31"/>
      <c r="C34" s="32"/>
      <c r="D34" s="32"/>
      <c r="E34" s="32" t="s">
        <v>8</v>
      </c>
      <c r="F34" s="33">
        <v>5</v>
      </c>
      <c r="G34" s="39">
        <v>300</v>
      </c>
      <c r="H34" s="33">
        <v>8</v>
      </c>
      <c r="I34" s="34">
        <f>F34*G34*H34</f>
        <v>12000</v>
      </c>
    </row>
    <row r="35" spans="2:11" ht="15.75" thickBot="1" x14ac:dyDescent="0.3"/>
    <row r="36" spans="2:11" x14ac:dyDescent="0.25">
      <c r="B36" s="3" t="s">
        <v>18</v>
      </c>
      <c r="C36" s="4"/>
      <c r="D36" s="4" t="s">
        <v>7</v>
      </c>
      <c r="E36" s="35">
        <v>8000</v>
      </c>
      <c r="G36" s="13" t="s">
        <v>5</v>
      </c>
      <c r="H36" s="4" t="s">
        <v>7</v>
      </c>
      <c r="I36" s="35">
        <v>3103</v>
      </c>
    </row>
    <row r="37" spans="2:11" ht="15.75" thickBot="1" x14ac:dyDescent="0.3">
      <c r="B37" s="31"/>
      <c r="C37" s="32"/>
      <c r="D37" s="32" t="s">
        <v>8</v>
      </c>
      <c r="E37" s="36">
        <v>10000</v>
      </c>
      <c r="G37" s="31"/>
      <c r="H37" s="32" t="s">
        <v>8</v>
      </c>
      <c r="I37" s="36">
        <v>13644</v>
      </c>
    </row>
    <row r="38" spans="2:11" ht="15.75" thickBot="1" x14ac:dyDescent="0.3">
      <c r="D38" t="s">
        <v>8</v>
      </c>
      <c r="E38" s="36">
        <v>15000</v>
      </c>
    </row>
    <row r="42" spans="2:11" x14ac:dyDescent="0.25">
      <c r="G42" s="63"/>
    </row>
    <row r="43" spans="2:11" x14ac:dyDescent="0.25">
      <c r="G43" s="63"/>
    </row>
  </sheetData>
  <mergeCells count="4">
    <mergeCell ref="D1:G1"/>
    <mergeCell ref="H1:K1"/>
    <mergeCell ref="L1:L2"/>
    <mergeCell ref="M1:M2"/>
  </mergeCells>
  <pageMargins left="0.25" right="0.25" top="0.75" bottom="0.75" header="0.3" footer="0.3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f9d00-7a7b-4598-8585-b311d05cf26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91372122B5041997805562092D338" ma:contentTypeVersion="15" ma:contentTypeDescription="Vytvoří nový dokument" ma:contentTypeScope="" ma:versionID="0d9aaecc552548a43a05d1813c83ef72">
  <xsd:schema xmlns:xsd="http://www.w3.org/2001/XMLSchema" xmlns:xs="http://www.w3.org/2001/XMLSchema" xmlns:p="http://schemas.microsoft.com/office/2006/metadata/properties" xmlns:ns3="49cf9d00-7a7b-4598-8585-b311d05cf26c" targetNamespace="http://schemas.microsoft.com/office/2006/metadata/properties" ma:root="true" ma:fieldsID="c616b1c921b7ac5ec303ba028ea2f4c2" ns3:_="">
    <xsd:import namespace="49cf9d00-7a7b-4598-8585-b311d05cf2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f9d00-7a7b-4598-8585-b311d05cf2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2BC6F5-01B4-4A8F-9F06-292433BC26C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9cf9d00-7a7b-4598-8585-b311d05cf26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E15786-E997-4E2A-96A9-373AB9C9CF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F58BE6-E019-4527-B374-056CA5F13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f9d00-7a7b-4598-8585-b311d05cf2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Normativ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2024-10-08T07:39:58Z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0x010100E0891372122B5041997805562092D338</vt:lpwstr>
  </property>
</Properties>
</file>